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2014(2)" sheetId="1" r:id="rId1"/>
  </sheets>
  <calcPr calcId="124519"/>
</workbook>
</file>

<file path=xl/calcChain.xml><?xml version="1.0" encoding="utf-8"?>
<calcChain xmlns="http://schemas.openxmlformats.org/spreadsheetml/2006/main">
  <c r="C39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5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6"/>
  <c r="G7"/>
  <c r="G8"/>
  <c r="G9"/>
  <c r="G10"/>
  <c r="G11"/>
  <c r="G12"/>
  <c r="G13"/>
  <c r="G14"/>
  <c r="G15"/>
  <c r="G16"/>
  <c r="G17"/>
  <c r="G18"/>
  <c r="G19"/>
  <c r="G20"/>
  <c r="G21"/>
  <c r="G23"/>
  <c r="G24"/>
  <c r="G25"/>
  <c r="G26"/>
  <c r="G27"/>
  <c r="G28"/>
  <c r="G30"/>
  <c r="G31"/>
  <c r="G32"/>
  <c r="G33"/>
  <c r="G34"/>
  <c r="G35"/>
  <c r="G36"/>
  <c r="G37"/>
  <c r="G38"/>
  <c r="D39"/>
  <c r="E39"/>
  <c r="F39"/>
  <c r="G39"/>
  <c r="H39"/>
  <c r="I39"/>
</calcChain>
</file>

<file path=xl/sharedStrings.xml><?xml version="1.0" encoding="utf-8"?>
<sst xmlns="http://schemas.openxmlformats.org/spreadsheetml/2006/main" count="48" uniqueCount="44">
  <si>
    <t>Всего</t>
  </si>
  <si>
    <t>г. Обь</t>
  </si>
  <si>
    <t>г. Искитим</t>
  </si>
  <si>
    <t>г. Бердск</t>
  </si>
  <si>
    <t>Чулымский</t>
  </si>
  <si>
    <t>Чистоозерный</t>
  </si>
  <si>
    <t>Черепановский</t>
  </si>
  <si>
    <t>Чановский</t>
  </si>
  <si>
    <t>Усть-Таркский</t>
  </si>
  <si>
    <t>Убинский</t>
  </si>
  <si>
    <t>Тогучинский</t>
  </si>
  <si>
    <t>Татарский</t>
  </si>
  <si>
    <t>Сузунский</t>
  </si>
  <si>
    <t>Северный</t>
  </si>
  <si>
    <t>Ордынский</t>
  </si>
  <si>
    <t>р.п. Кольцово</t>
  </si>
  <si>
    <t>Новосибирский</t>
  </si>
  <si>
    <t>Мошковский</t>
  </si>
  <si>
    <t>Маслянинский</t>
  </si>
  <si>
    <t>Кыштовский</t>
  </si>
  <si>
    <t>Купинский</t>
  </si>
  <si>
    <t>Куйбышевский</t>
  </si>
  <si>
    <t>Краснозерский</t>
  </si>
  <si>
    <t>Кочковский</t>
  </si>
  <si>
    <t>Коченевский</t>
  </si>
  <si>
    <t>Колыванский</t>
  </si>
  <si>
    <t>Каргатский</t>
  </si>
  <si>
    <t>Карасукский</t>
  </si>
  <si>
    <t>Искитимский</t>
  </si>
  <si>
    <t>Здвинский</t>
  </si>
  <si>
    <t>Доволенский</t>
  </si>
  <si>
    <t>Венгеровский</t>
  </si>
  <si>
    <t>Болотнинский</t>
  </si>
  <si>
    <t>Барабинский</t>
  </si>
  <si>
    <t>Баганский</t>
  </si>
  <si>
    <t>Сумма</t>
  </si>
  <si>
    <t>Кол-во объектов</t>
  </si>
  <si>
    <t>2014 (МБ)</t>
  </si>
  <si>
    <t>2014 (ФБ)</t>
  </si>
  <si>
    <t>2014 (ОБ)</t>
  </si>
  <si>
    <t xml:space="preserve">Информация о финансовых средствах, направленных бюджетам муниципальных районов и городских округов и расположенным  на их территориях организациям на « 01 » января 2015  г. по долгосрочной целевой программы «Доступная среда для инвалидов в Новосибирской области на 2012-2015 годы» </t>
  </si>
  <si>
    <t>Районы</t>
  </si>
  <si>
    <t>в том числе, за счет:</t>
  </si>
  <si>
    <t>За счет всех источников финансирования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</si>
</sst>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workbookViewId="0">
      <selection activeCell="L3" sqref="L3"/>
    </sheetView>
  </sheetViews>
  <sheetFormatPr defaultRowHeight="15"/>
  <cols>
    <col min="1" max="1" width="4" bestFit="1" customWidth="1"/>
    <col min="2" max="2" width="18.7109375" customWidth="1"/>
    <col min="3" max="3" width="17.7109375" customWidth="1"/>
    <col min="4" max="4" width="8.42578125" customWidth="1"/>
    <col min="5" max="5" width="10.5703125" customWidth="1"/>
    <col min="6" max="6" width="12.28515625" customWidth="1"/>
    <col min="7" max="7" width="10.28515625" customWidth="1"/>
    <col min="8" max="9" width="8" customWidth="1"/>
    <col min="10" max="10" width="12" customWidth="1"/>
    <col min="11" max="12" width="9.28515625" bestFit="1" customWidth="1"/>
    <col min="13" max="13" width="0" hidden="1" customWidth="1"/>
  </cols>
  <sheetData>
    <row r="1" spans="1:9" ht="73.5" customHeight="1">
      <c r="A1" s="26" t="s">
        <v>40</v>
      </c>
      <c r="B1" s="26"/>
      <c r="C1" s="26"/>
      <c r="D1" s="26"/>
      <c r="E1" s="26"/>
      <c r="F1" s="26"/>
      <c r="G1" s="26"/>
      <c r="H1" s="26"/>
      <c r="I1" s="26"/>
    </row>
    <row r="2" spans="1:9" ht="30.75" customHeight="1">
      <c r="A2" s="31"/>
      <c r="B2" s="33" t="s">
        <v>41</v>
      </c>
      <c r="C2" s="31" t="s">
        <v>43</v>
      </c>
      <c r="D2" s="31" t="s">
        <v>42</v>
      </c>
      <c r="E2" s="31"/>
      <c r="F2" s="31"/>
      <c r="G2" s="31"/>
      <c r="H2" s="31"/>
      <c r="I2" s="31"/>
    </row>
    <row r="3" spans="1:9" ht="28.5" customHeight="1">
      <c r="A3" s="32"/>
      <c r="B3" s="34"/>
      <c r="C3" s="34"/>
      <c r="D3" s="29" t="s">
        <v>39</v>
      </c>
      <c r="E3" s="30"/>
      <c r="F3" s="28" t="s">
        <v>38</v>
      </c>
      <c r="G3" s="29"/>
      <c r="H3" s="28" t="s">
        <v>37</v>
      </c>
      <c r="I3" s="29"/>
    </row>
    <row r="4" spans="1:9" ht="30.75" customHeight="1">
      <c r="A4" s="32"/>
      <c r="B4" s="34"/>
      <c r="C4" s="34"/>
      <c r="D4" s="20" t="s">
        <v>36</v>
      </c>
      <c r="E4" s="18" t="s">
        <v>35</v>
      </c>
      <c r="F4" s="19" t="s">
        <v>36</v>
      </c>
      <c r="G4" s="18" t="s">
        <v>35</v>
      </c>
      <c r="H4" s="19" t="s">
        <v>36</v>
      </c>
      <c r="I4" s="18" t="s">
        <v>35</v>
      </c>
    </row>
    <row r="5" spans="1:9" ht="15.75">
      <c r="A5" s="11">
        <v>1</v>
      </c>
      <c r="B5" s="23" t="s">
        <v>34</v>
      </c>
      <c r="C5" s="21">
        <f>E5+G5+I5</f>
        <v>25</v>
      </c>
      <c r="D5" s="10">
        <v>0</v>
      </c>
      <c r="E5" s="9">
        <f>0+25</f>
        <v>25</v>
      </c>
      <c r="F5" s="17">
        <v>0</v>
      </c>
      <c r="G5" s="9">
        <v>0</v>
      </c>
      <c r="H5" s="17">
        <v>0</v>
      </c>
      <c r="I5" s="9">
        <v>0</v>
      </c>
    </row>
    <row r="6" spans="1:9" ht="15.75">
      <c r="A6" s="11">
        <v>2</v>
      </c>
      <c r="B6" s="23" t="s">
        <v>33</v>
      </c>
      <c r="C6" s="21">
        <f t="shared" ref="C6:C38" si="0">E6+G6+I6</f>
        <v>171.5</v>
      </c>
      <c r="D6" s="10">
        <v>1</v>
      </c>
      <c r="E6" s="9">
        <f>50+11.5</f>
        <v>61.5</v>
      </c>
      <c r="F6" s="8">
        <v>1</v>
      </c>
      <c r="G6" s="7">
        <f t="shared" ref="G6:G21" si="1">F6*104</f>
        <v>104</v>
      </c>
      <c r="H6" s="8">
        <v>1</v>
      </c>
      <c r="I6" s="7">
        <v>6</v>
      </c>
    </row>
    <row r="7" spans="1:9" ht="15.75">
      <c r="A7" s="11">
        <v>3</v>
      </c>
      <c r="B7" s="23" t="s">
        <v>32</v>
      </c>
      <c r="C7" s="21">
        <f t="shared" si="0"/>
        <v>628</v>
      </c>
      <c r="D7" s="10">
        <v>7</v>
      </c>
      <c r="E7" s="9">
        <f>500+16.5</f>
        <v>516.5</v>
      </c>
      <c r="F7" s="8">
        <v>1</v>
      </c>
      <c r="G7" s="7">
        <f t="shared" si="1"/>
        <v>104</v>
      </c>
      <c r="H7" s="8">
        <v>1</v>
      </c>
      <c r="I7" s="7">
        <v>7.5</v>
      </c>
    </row>
    <row r="8" spans="1:9" ht="15.75">
      <c r="A8" s="11">
        <v>4</v>
      </c>
      <c r="B8" s="23" t="s">
        <v>31</v>
      </c>
      <c r="C8" s="21">
        <f t="shared" si="0"/>
        <v>366.5</v>
      </c>
      <c r="D8" s="10">
        <v>0</v>
      </c>
      <c r="E8" s="9">
        <f>0+29.5</f>
        <v>29.5</v>
      </c>
      <c r="F8" s="8">
        <v>3</v>
      </c>
      <c r="G8" s="7">
        <f t="shared" si="1"/>
        <v>312</v>
      </c>
      <c r="H8" s="8">
        <v>3</v>
      </c>
      <c r="I8" s="7">
        <v>25</v>
      </c>
    </row>
    <row r="9" spans="1:9" ht="15.75">
      <c r="A9" s="11">
        <v>5</v>
      </c>
      <c r="B9" s="23" t="s">
        <v>30</v>
      </c>
      <c r="C9" s="21">
        <f t="shared" si="0"/>
        <v>373.5</v>
      </c>
      <c r="D9" s="10">
        <v>0</v>
      </c>
      <c r="E9" s="9">
        <f>0+31.5</f>
        <v>31.5</v>
      </c>
      <c r="F9" s="8">
        <v>3</v>
      </c>
      <c r="G9" s="7">
        <f t="shared" si="1"/>
        <v>312</v>
      </c>
      <c r="H9" s="8">
        <v>3</v>
      </c>
      <c r="I9" s="7">
        <v>30</v>
      </c>
    </row>
    <row r="10" spans="1:9" ht="15.75">
      <c r="A10" s="11">
        <v>6</v>
      </c>
      <c r="B10" s="23" t="s">
        <v>29</v>
      </c>
      <c r="C10" s="21">
        <f t="shared" si="0"/>
        <v>245.5</v>
      </c>
      <c r="D10" s="10">
        <v>0</v>
      </c>
      <c r="E10" s="9">
        <f>0+26.5</f>
        <v>26.5</v>
      </c>
      <c r="F10" s="8">
        <v>2</v>
      </c>
      <c r="G10" s="7">
        <f t="shared" si="1"/>
        <v>208</v>
      </c>
      <c r="H10" s="8">
        <v>2</v>
      </c>
      <c r="I10" s="7">
        <v>11</v>
      </c>
    </row>
    <row r="11" spans="1:9" ht="15.75">
      <c r="A11" s="11">
        <v>7</v>
      </c>
      <c r="B11" s="23" t="s">
        <v>28</v>
      </c>
      <c r="C11" s="21">
        <f t="shared" si="0"/>
        <v>1224.5</v>
      </c>
      <c r="D11" s="10">
        <v>11</v>
      </c>
      <c r="E11" s="9">
        <f>940+26.5</f>
        <v>966.5</v>
      </c>
      <c r="F11" s="8">
        <v>2</v>
      </c>
      <c r="G11" s="7">
        <f t="shared" si="1"/>
        <v>208</v>
      </c>
      <c r="H11" s="8">
        <v>2</v>
      </c>
      <c r="I11" s="7">
        <v>50</v>
      </c>
    </row>
    <row r="12" spans="1:9" ht="15.75">
      <c r="A12" s="11">
        <v>8</v>
      </c>
      <c r="B12" s="23" t="s">
        <v>27</v>
      </c>
      <c r="C12" s="21">
        <f t="shared" si="0"/>
        <v>329.5</v>
      </c>
      <c r="D12" s="10">
        <v>0</v>
      </c>
      <c r="E12" s="9">
        <f>0+41.5</f>
        <v>41.5</v>
      </c>
      <c r="F12" s="8">
        <v>2</v>
      </c>
      <c r="G12" s="7">
        <f t="shared" si="1"/>
        <v>208</v>
      </c>
      <c r="H12" s="8">
        <v>2</v>
      </c>
      <c r="I12" s="7">
        <v>80</v>
      </c>
    </row>
    <row r="13" spans="1:9" ht="15.75">
      <c r="A13" s="11">
        <v>9</v>
      </c>
      <c r="B13" s="23" t="s">
        <v>26</v>
      </c>
      <c r="C13" s="21">
        <f t="shared" si="0"/>
        <v>716.5</v>
      </c>
      <c r="D13" s="10">
        <v>9</v>
      </c>
      <c r="E13" s="9">
        <f>706+10.5</f>
        <v>716.5</v>
      </c>
      <c r="F13" s="8">
        <v>0</v>
      </c>
      <c r="G13" s="7">
        <f t="shared" si="1"/>
        <v>0</v>
      </c>
      <c r="H13" s="8">
        <v>0</v>
      </c>
      <c r="I13" s="7">
        <v>0</v>
      </c>
    </row>
    <row r="14" spans="1:9" ht="15.75">
      <c r="A14" s="11">
        <v>10</v>
      </c>
      <c r="B14" s="23" t="s">
        <v>25</v>
      </c>
      <c r="C14" s="21">
        <f t="shared" si="0"/>
        <v>627</v>
      </c>
      <c r="D14" s="10">
        <v>8</v>
      </c>
      <c r="E14" s="9">
        <f>606+10.5</f>
        <v>616.5</v>
      </c>
      <c r="F14" s="8">
        <v>0</v>
      </c>
      <c r="G14" s="7">
        <f t="shared" si="1"/>
        <v>0</v>
      </c>
      <c r="H14" s="8">
        <v>0</v>
      </c>
      <c r="I14" s="7">
        <v>10.5</v>
      </c>
    </row>
    <row r="15" spans="1:9" ht="15.75">
      <c r="A15" s="11">
        <v>11</v>
      </c>
      <c r="B15" s="23" t="s">
        <v>24</v>
      </c>
      <c r="C15" s="21">
        <f t="shared" si="0"/>
        <v>1287.5</v>
      </c>
      <c r="D15" s="10">
        <v>4</v>
      </c>
      <c r="E15" s="9">
        <f>D15*75+16.5</f>
        <v>316.5</v>
      </c>
      <c r="F15" s="8">
        <v>9</v>
      </c>
      <c r="G15" s="7">
        <f t="shared" si="1"/>
        <v>936</v>
      </c>
      <c r="H15" s="8">
        <v>1</v>
      </c>
      <c r="I15" s="7">
        <v>35</v>
      </c>
    </row>
    <row r="16" spans="1:9" ht="15.75">
      <c r="A16" s="11">
        <v>12</v>
      </c>
      <c r="B16" s="23" t="s">
        <v>23</v>
      </c>
      <c r="C16" s="21">
        <f t="shared" si="0"/>
        <v>357.5</v>
      </c>
      <c r="D16" s="10">
        <v>0</v>
      </c>
      <c r="E16" s="9">
        <f>0+25.5</f>
        <v>25.5</v>
      </c>
      <c r="F16" s="8">
        <v>3</v>
      </c>
      <c r="G16" s="7">
        <f t="shared" si="1"/>
        <v>312</v>
      </c>
      <c r="H16" s="8">
        <v>3</v>
      </c>
      <c r="I16" s="7">
        <v>20</v>
      </c>
    </row>
    <row r="17" spans="1:10" ht="15.75">
      <c r="A17" s="11">
        <v>13</v>
      </c>
      <c r="B17" s="23" t="s">
        <v>22</v>
      </c>
      <c r="C17" s="21">
        <f t="shared" si="0"/>
        <v>309.5</v>
      </c>
      <c r="D17" s="10">
        <v>0</v>
      </c>
      <c r="E17" s="9">
        <f>0+31.5</f>
        <v>31.5</v>
      </c>
      <c r="F17" s="8">
        <v>2</v>
      </c>
      <c r="G17" s="7">
        <f t="shared" si="1"/>
        <v>208</v>
      </c>
      <c r="H17" s="8">
        <v>2</v>
      </c>
      <c r="I17" s="7">
        <v>70</v>
      </c>
    </row>
    <row r="18" spans="1:10" ht="15.75">
      <c r="A18" s="11">
        <v>14</v>
      </c>
      <c r="B18" s="23" t="s">
        <v>21</v>
      </c>
      <c r="C18" s="21">
        <f t="shared" si="0"/>
        <v>1488.5</v>
      </c>
      <c r="D18" s="10">
        <v>8</v>
      </c>
      <c r="E18" s="9">
        <f>600+16.5</f>
        <v>616.5</v>
      </c>
      <c r="F18" s="8">
        <v>8</v>
      </c>
      <c r="G18" s="7">
        <f t="shared" si="1"/>
        <v>832</v>
      </c>
      <c r="H18" s="8">
        <v>8</v>
      </c>
      <c r="I18" s="7">
        <v>40</v>
      </c>
    </row>
    <row r="19" spans="1:10" ht="15.75">
      <c r="A19" s="11">
        <v>15</v>
      </c>
      <c r="B19" s="23" t="s">
        <v>20</v>
      </c>
      <c r="C19" s="21">
        <f t="shared" si="0"/>
        <v>371.5</v>
      </c>
      <c r="D19" s="10">
        <v>0</v>
      </c>
      <c r="E19" s="9">
        <f>0+36.5</f>
        <v>36.5</v>
      </c>
      <c r="F19" s="8">
        <v>3</v>
      </c>
      <c r="G19" s="7">
        <f t="shared" si="1"/>
        <v>312</v>
      </c>
      <c r="H19" s="8">
        <v>3</v>
      </c>
      <c r="I19" s="7">
        <v>23</v>
      </c>
    </row>
    <row r="20" spans="1:10" ht="15.75">
      <c r="A20" s="11">
        <v>16</v>
      </c>
      <c r="B20" s="23" t="s">
        <v>19</v>
      </c>
      <c r="C20" s="21">
        <f t="shared" si="0"/>
        <v>135.5</v>
      </c>
      <c r="D20" s="10">
        <v>0</v>
      </c>
      <c r="E20" s="9">
        <f>0+27.5</f>
        <v>27.5</v>
      </c>
      <c r="F20" s="8">
        <v>1</v>
      </c>
      <c r="G20" s="7">
        <f t="shared" si="1"/>
        <v>104</v>
      </c>
      <c r="H20" s="8">
        <v>1</v>
      </c>
      <c r="I20" s="7">
        <v>4</v>
      </c>
    </row>
    <row r="21" spans="1:10" ht="15.75">
      <c r="A21" s="11">
        <v>17</v>
      </c>
      <c r="B21" s="23" t="s">
        <v>18</v>
      </c>
      <c r="C21" s="21">
        <f t="shared" si="0"/>
        <v>316.5</v>
      </c>
      <c r="D21" s="10">
        <v>4</v>
      </c>
      <c r="E21" s="9">
        <f>300+16.5</f>
        <v>316.5</v>
      </c>
      <c r="F21" s="8">
        <v>0</v>
      </c>
      <c r="G21" s="7">
        <f t="shared" si="1"/>
        <v>0</v>
      </c>
      <c r="H21" s="8">
        <v>0</v>
      </c>
      <c r="I21" s="7">
        <v>0</v>
      </c>
    </row>
    <row r="22" spans="1:10" ht="15.75">
      <c r="A22" s="11">
        <v>18</v>
      </c>
      <c r="B22" s="23" t="s">
        <v>17</v>
      </c>
      <c r="C22" s="21">
        <f t="shared" si="0"/>
        <v>1293.5</v>
      </c>
      <c r="D22" s="10">
        <v>10</v>
      </c>
      <c r="E22" s="9">
        <f>950+16.5</f>
        <v>966.5</v>
      </c>
      <c r="F22" s="8">
        <v>4</v>
      </c>
      <c r="G22" s="7">
        <v>312</v>
      </c>
      <c r="H22" s="8">
        <v>3</v>
      </c>
      <c r="I22" s="7">
        <v>15</v>
      </c>
    </row>
    <row r="23" spans="1:10" ht="15.75">
      <c r="A23" s="11">
        <v>19</v>
      </c>
      <c r="B23" s="23" t="s">
        <v>16</v>
      </c>
      <c r="C23" s="21">
        <f t="shared" si="0"/>
        <v>485.53</v>
      </c>
      <c r="D23" s="10">
        <v>7</v>
      </c>
      <c r="E23" s="9">
        <f>560-95.47+21</f>
        <v>485.53</v>
      </c>
      <c r="F23" s="8">
        <v>0</v>
      </c>
      <c r="G23" s="7">
        <f t="shared" ref="G23:G28" si="2">F23*104</f>
        <v>0</v>
      </c>
      <c r="H23" s="8">
        <v>0</v>
      </c>
      <c r="I23" s="7">
        <v>0</v>
      </c>
    </row>
    <row r="24" spans="1:10" ht="15.75">
      <c r="A24" s="16">
        <v>20</v>
      </c>
      <c r="B24" s="24" t="s">
        <v>15</v>
      </c>
      <c r="C24" s="21">
        <f t="shared" si="0"/>
        <v>31.5</v>
      </c>
      <c r="D24" s="15">
        <v>0</v>
      </c>
      <c r="E24" s="14">
        <f>0+31.5</f>
        <v>31.5</v>
      </c>
      <c r="F24" s="13">
        <v>0</v>
      </c>
      <c r="G24" s="7">
        <f t="shared" si="2"/>
        <v>0</v>
      </c>
      <c r="H24" s="13">
        <v>0</v>
      </c>
      <c r="I24" s="12">
        <v>0</v>
      </c>
    </row>
    <row r="25" spans="1:10" ht="15.75">
      <c r="A25" s="11">
        <v>21</v>
      </c>
      <c r="B25" s="23" t="s">
        <v>14</v>
      </c>
      <c r="C25" s="21">
        <f t="shared" si="0"/>
        <v>2029.5</v>
      </c>
      <c r="D25" s="10">
        <v>12</v>
      </c>
      <c r="E25" s="9">
        <f>945+21.5</f>
        <v>966.5</v>
      </c>
      <c r="F25" s="8">
        <v>7</v>
      </c>
      <c r="G25" s="7">
        <f t="shared" si="2"/>
        <v>728</v>
      </c>
      <c r="H25" s="8"/>
      <c r="I25" s="7">
        <v>335</v>
      </c>
    </row>
    <row r="26" spans="1:10" ht="15.75">
      <c r="A26" s="11">
        <v>22</v>
      </c>
      <c r="B26" s="23" t="s">
        <v>13</v>
      </c>
      <c r="C26" s="21">
        <f t="shared" si="0"/>
        <v>382</v>
      </c>
      <c r="D26" s="10">
        <v>0</v>
      </c>
      <c r="E26" s="9">
        <f>0+22.5</f>
        <v>22.5</v>
      </c>
      <c r="F26" s="8">
        <v>3</v>
      </c>
      <c r="G26" s="7">
        <f t="shared" si="2"/>
        <v>312</v>
      </c>
      <c r="H26" s="8">
        <v>3</v>
      </c>
      <c r="I26" s="7">
        <v>47.5</v>
      </c>
    </row>
    <row r="27" spans="1:10" ht="15.75">
      <c r="A27" s="11">
        <v>23</v>
      </c>
      <c r="B27" s="23" t="s">
        <v>12</v>
      </c>
      <c r="C27" s="21">
        <f t="shared" si="0"/>
        <v>778.5</v>
      </c>
      <c r="D27" s="10">
        <v>3</v>
      </c>
      <c r="E27" s="9">
        <f>200+16.5</f>
        <v>216.5</v>
      </c>
      <c r="F27" s="8">
        <v>3</v>
      </c>
      <c r="G27" s="7">
        <f t="shared" si="2"/>
        <v>312</v>
      </c>
      <c r="H27" s="8">
        <v>3</v>
      </c>
      <c r="I27" s="7">
        <v>250</v>
      </c>
    </row>
    <row r="28" spans="1:10" ht="15.75">
      <c r="A28" s="11">
        <v>24</v>
      </c>
      <c r="B28" s="23" t="s">
        <v>11</v>
      </c>
      <c r="C28" s="21">
        <f t="shared" si="0"/>
        <v>368.5</v>
      </c>
      <c r="D28" s="10">
        <v>0</v>
      </c>
      <c r="E28" s="9">
        <f>0+41.5</f>
        <v>41.5</v>
      </c>
      <c r="F28" s="8">
        <v>3</v>
      </c>
      <c r="G28" s="7">
        <f t="shared" si="2"/>
        <v>312</v>
      </c>
      <c r="H28" s="8">
        <v>3</v>
      </c>
      <c r="I28" s="7">
        <v>15</v>
      </c>
    </row>
    <row r="29" spans="1:10" ht="15.75" customHeight="1">
      <c r="A29" s="11">
        <v>25</v>
      </c>
      <c r="B29" s="23" t="s">
        <v>10</v>
      </c>
      <c r="C29" s="21">
        <f t="shared" si="0"/>
        <v>2640.5</v>
      </c>
      <c r="D29" s="10">
        <v>11</v>
      </c>
      <c r="E29" s="9">
        <f>935+31.5</f>
        <v>966.5</v>
      </c>
      <c r="F29" s="8">
        <v>11</v>
      </c>
      <c r="G29" s="7">
        <v>1585</v>
      </c>
      <c r="H29" s="8">
        <v>11</v>
      </c>
      <c r="I29" s="7">
        <v>89</v>
      </c>
      <c r="J29" s="27"/>
    </row>
    <row r="30" spans="1:10" ht="15.75">
      <c r="A30" s="11">
        <v>26</v>
      </c>
      <c r="B30" s="23" t="s">
        <v>9</v>
      </c>
      <c r="C30" s="21">
        <f t="shared" si="0"/>
        <v>235.5</v>
      </c>
      <c r="D30" s="10">
        <v>0</v>
      </c>
      <c r="E30" s="9">
        <f>0+27.5</f>
        <v>27.5</v>
      </c>
      <c r="F30" s="8">
        <v>2</v>
      </c>
      <c r="G30" s="7">
        <f t="shared" ref="G30:G38" si="3">F30*104</f>
        <v>208</v>
      </c>
      <c r="H30" s="8"/>
      <c r="I30" s="7">
        <v>0</v>
      </c>
      <c r="J30" s="27"/>
    </row>
    <row r="31" spans="1:10" ht="15.75">
      <c r="A31" s="11">
        <v>27</v>
      </c>
      <c r="B31" s="23" t="s">
        <v>8</v>
      </c>
      <c r="C31" s="21">
        <f t="shared" si="0"/>
        <v>132.5</v>
      </c>
      <c r="D31" s="10">
        <v>0</v>
      </c>
      <c r="E31" s="9">
        <f>0+23.5</f>
        <v>23.5</v>
      </c>
      <c r="F31" s="8">
        <v>1</v>
      </c>
      <c r="G31" s="7">
        <f t="shared" si="3"/>
        <v>104</v>
      </c>
      <c r="H31" s="8">
        <v>1</v>
      </c>
      <c r="I31" s="7">
        <v>5</v>
      </c>
      <c r="J31" s="27"/>
    </row>
    <row r="32" spans="1:10" ht="15.75">
      <c r="A32" s="11">
        <v>28</v>
      </c>
      <c r="B32" s="23" t="s">
        <v>7</v>
      </c>
      <c r="C32" s="21">
        <f t="shared" si="0"/>
        <v>31.5</v>
      </c>
      <c r="D32" s="10">
        <v>0</v>
      </c>
      <c r="E32" s="9">
        <f>0+31.5</f>
        <v>31.5</v>
      </c>
      <c r="F32" s="8"/>
      <c r="G32" s="7">
        <f t="shared" si="3"/>
        <v>0</v>
      </c>
      <c r="H32" s="8"/>
      <c r="I32" s="7"/>
    </row>
    <row r="33" spans="1:9" ht="15.75">
      <c r="A33" s="11">
        <v>29</v>
      </c>
      <c r="B33" s="23" t="s">
        <v>6</v>
      </c>
      <c r="C33" s="21">
        <f t="shared" si="0"/>
        <v>175.5</v>
      </c>
      <c r="D33" s="10">
        <v>1</v>
      </c>
      <c r="E33" s="9">
        <f>50+6.5</f>
        <v>56.5</v>
      </c>
      <c r="F33" s="8">
        <v>1</v>
      </c>
      <c r="G33" s="7">
        <f t="shared" si="3"/>
        <v>104</v>
      </c>
      <c r="H33" s="8">
        <v>1</v>
      </c>
      <c r="I33" s="7">
        <v>15</v>
      </c>
    </row>
    <row r="34" spans="1:9" ht="15.75">
      <c r="A34" s="11">
        <v>30</v>
      </c>
      <c r="B34" s="23" t="s">
        <v>5</v>
      </c>
      <c r="C34" s="21">
        <f t="shared" si="0"/>
        <v>565</v>
      </c>
      <c r="D34" s="10">
        <v>0</v>
      </c>
      <c r="E34" s="9">
        <f>0+27.5</f>
        <v>27.5</v>
      </c>
      <c r="F34" s="8">
        <v>5</v>
      </c>
      <c r="G34" s="7">
        <f t="shared" si="3"/>
        <v>520</v>
      </c>
      <c r="H34" s="8">
        <v>5</v>
      </c>
      <c r="I34" s="7">
        <v>17.5</v>
      </c>
    </row>
    <row r="35" spans="1:9" ht="15.75">
      <c r="A35" s="11">
        <v>31</v>
      </c>
      <c r="B35" s="23" t="s">
        <v>4</v>
      </c>
      <c r="C35" s="21">
        <f t="shared" si="0"/>
        <v>965.5</v>
      </c>
      <c r="D35" s="10">
        <v>12</v>
      </c>
      <c r="E35" s="9">
        <f>955+10.5</f>
        <v>965.5</v>
      </c>
      <c r="F35" s="8"/>
      <c r="G35" s="7">
        <f t="shared" si="3"/>
        <v>0</v>
      </c>
      <c r="H35" s="8"/>
      <c r="I35" s="7"/>
    </row>
    <row r="36" spans="1:9" ht="15.75">
      <c r="A36" s="11">
        <v>32</v>
      </c>
      <c r="B36" s="25" t="s">
        <v>3</v>
      </c>
      <c r="C36" s="21">
        <f t="shared" si="0"/>
        <v>84.5</v>
      </c>
      <c r="D36" s="10">
        <v>1</v>
      </c>
      <c r="E36" s="9">
        <f>60+24.5</f>
        <v>84.5</v>
      </c>
      <c r="F36" s="8"/>
      <c r="G36" s="7">
        <f t="shared" si="3"/>
        <v>0</v>
      </c>
      <c r="H36" s="8"/>
      <c r="I36" s="7"/>
    </row>
    <row r="37" spans="1:9" ht="15.75">
      <c r="A37" s="11">
        <v>33</v>
      </c>
      <c r="B37" s="25" t="s">
        <v>2</v>
      </c>
      <c r="C37" s="21">
        <f t="shared" si="0"/>
        <v>58.5</v>
      </c>
      <c r="D37" s="10">
        <v>0</v>
      </c>
      <c r="E37" s="9">
        <f>0+58.5</f>
        <v>58.5</v>
      </c>
      <c r="F37" s="8">
        <v>0</v>
      </c>
      <c r="G37" s="7">
        <f t="shared" si="3"/>
        <v>0</v>
      </c>
      <c r="H37" s="8">
        <v>0</v>
      </c>
      <c r="I37" s="7">
        <v>0</v>
      </c>
    </row>
    <row r="38" spans="1:9" ht="15.75">
      <c r="A38" s="11">
        <v>34</v>
      </c>
      <c r="B38" s="25" t="s">
        <v>1</v>
      </c>
      <c r="C38" s="21">
        <f t="shared" si="0"/>
        <v>31.5</v>
      </c>
      <c r="D38" s="10">
        <v>0</v>
      </c>
      <c r="E38" s="9">
        <f>0+31.5</f>
        <v>31.5</v>
      </c>
      <c r="F38" s="8">
        <v>0</v>
      </c>
      <c r="G38" s="7">
        <f t="shared" si="3"/>
        <v>0</v>
      </c>
      <c r="H38" s="8">
        <v>0</v>
      </c>
      <c r="I38" s="7">
        <v>0</v>
      </c>
    </row>
    <row r="39" spans="1:9" ht="16.5" thickBot="1">
      <c r="A39" s="6"/>
      <c r="B39" s="5" t="s">
        <v>0</v>
      </c>
      <c r="C39" s="22">
        <f>SUM(C5:C38)</f>
        <v>19263.53</v>
      </c>
      <c r="D39" s="4">
        <f t="shared" ref="D39:I39" si="4">SUM(D5:D38)</f>
        <v>109</v>
      </c>
      <c r="E39" s="2">
        <f t="shared" si="4"/>
        <v>9405.5299999999988</v>
      </c>
      <c r="F39" s="3">
        <f t="shared" si="4"/>
        <v>80</v>
      </c>
      <c r="G39" s="2">
        <f t="shared" si="4"/>
        <v>8657</v>
      </c>
      <c r="H39" s="3">
        <f t="shared" si="4"/>
        <v>62</v>
      </c>
      <c r="I39" s="2">
        <f t="shared" si="4"/>
        <v>1201</v>
      </c>
    </row>
    <row r="42" spans="1:9">
      <c r="E42" s="1"/>
      <c r="F42" s="1"/>
    </row>
    <row r="44" spans="1:9">
      <c r="F44" s="1"/>
    </row>
  </sheetData>
  <mergeCells count="9">
    <mergeCell ref="A1:I1"/>
    <mergeCell ref="J29:J31"/>
    <mergeCell ref="H3:I3"/>
    <mergeCell ref="D3:E3"/>
    <mergeCell ref="F3:G3"/>
    <mergeCell ref="A2:A4"/>
    <mergeCell ref="B2:B4"/>
    <mergeCell ref="C2:C4"/>
    <mergeCell ref="D2:I2"/>
  </mergeCells>
  <pageMargins left="0.51181102362204722" right="0.5118110236220472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</dc:creator>
  <cp:lastModifiedBy>nvn</cp:lastModifiedBy>
  <cp:lastPrinted>2015-04-15T03:29:29Z</cp:lastPrinted>
  <dcterms:created xsi:type="dcterms:W3CDTF">2015-01-30T04:25:46Z</dcterms:created>
  <dcterms:modified xsi:type="dcterms:W3CDTF">2015-04-15T05:30:13Z</dcterms:modified>
</cp:coreProperties>
</file>